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utik\Desktop\Дарсан\Договор на продажу\"/>
    </mc:Choice>
  </mc:AlternateContent>
  <xr:revisionPtr revIDLastSave="0" documentId="8_{1AD3D289-FC99-4D75-A3E0-A8FF6D02F1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Лист1!$B$9</definedName>
    <definedName name="_xlnm._FilterDatabase" localSheetId="0" hidden="1">Лист1!$A$3:$I$53</definedName>
    <definedName name="_xlnm.Print_Titles" localSheetId="0">Лист1!$3:$4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D31" i="1" l="1"/>
  <c r="G31" i="1" s="1"/>
  <c r="D27" i="1"/>
  <c r="J8" i="1" l="1"/>
  <c r="K8" i="1" s="1"/>
  <c r="J9" i="1"/>
  <c r="K9" i="1" s="1"/>
  <c r="J19" i="1"/>
  <c r="K19" i="1" s="1"/>
  <c r="J44" i="1"/>
  <c r="K44" i="1" s="1"/>
  <c r="G11" i="1" l="1"/>
  <c r="G12" i="1"/>
  <c r="G13" i="1"/>
  <c r="G14" i="1"/>
  <c r="G15" i="1"/>
  <c r="G16" i="1"/>
  <c r="G17" i="1"/>
  <c r="G18" i="1"/>
  <c r="G10" i="1"/>
  <c r="J10" i="1" s="1"/>
  <c r="F53" i="1"/>
  <c r="G52" i="1"/>
  <c r="G34" i="1" l="1"/>
  <c r="J34" i="1" s="1"/>
  <c r="G35" i="1"/>
  <c r="J35" i="1" s="1"/>
  <c r="D36" i="1"/>
  <c r="G37" i="1"/>
  <c r="J37" i="1" s="1"/>
  <c r="G38" i="1"/>
  <c r="J38" i="1" s="1"/>
  <c r="D39" i="1"/>
  <c r="E29" i="1"/>
  <c r="D48" i="1"/>
  <c r="D24" i="1"/>
  <c r="D43" i="1"/>
  <c r="D19" i="1"/>
  <c r="G50" i="1"/>
  <c r="G47" i="1"/>
  <c r="G23" i="1"/>
  <c r="G40" i="1"/>
  <c r="J40" i="1" s="1"/>
  <c r="G41" i="1"/>
  <c r="J41" i="1" s="1"/>
  <c r="G42" i="1"/>
  <c r="J42" i="1" s="1"/>
  <c r="G45" i="1"/>
  <c r="J45" i="1" s="1"/>
  <c r="K45" i="1" s="1"/>
  <c r="G32" i="1"/>
  <c r="G22" i="1"/>
  <c r="E51" i="1"/>
  <c r="E52" i="1"/>
  <c r="E50" i="1"/>
  <c r="E28" i="1"/>
  <c r="E32" i="1"/>
  <c r="E30" i="1"/>
  <c r="E34" i="1"/>
  <c r="E33" i="1"/>
  <c r="E37" i="1"/>
  <c r="E23" i="1"/>
  <c r="E44" i="1"/>
  <c r="E40" i="1"/>
  <c r="E35" i="1"/>
  <c r="E38" i="1"/>
  <c r="E41" i="1"/>
  <c r="E42" i="1"/>
  <c r="E45" i="1"/>
  <c r="E47" i="1"/>
  <c r="E22" i="1"/>
  <c r="E8" i="1"/>
  <c r="E11" i="1"/>
  <c r="E9" i="1"/>
  <c r="E12" i="1"/>
  <c r="E13" i="1"/>
  <c r="E14" i="1"/>
  <c r="E15" i="1"/>
  <c r="E16" i="1"/>
  <c r="E17" i="1"/>
  <c r="E18" i="1"/>
  <c r="E20" i="1"/>
  <c r="E10" i="1"/>
  <c r="J32" i="1" l="1"/>
  <c r="K32" i="1" s="1"/>
  <c r="D53" i="1"/>
  <c r="E53" i="1"/>
  <c r="G39" i="1"/>
  <c r="J39" i="1" s="1"/>
  <c r="K39" i="1" s="1"/>
  <c r="G36" i="1"/>
  <c r="J36" i="1" s="1"/>
  <c r="K36" i="1" s="1"/>
  <c r="G43" i="1"/>
  <c r="J43" i="1" s="1"/>
  <c r="K43" i="1" s="1"/>
  <c r="G53" i="1" l="1"/>
  <c r="J53" i="1" s="1"/>
  <c r="K53" i="1"/>
</calcChain>
</file>

<file path=xl/sharedStrings.xml><?xml version="1.0" encoding="utf-8"?>
<sst xmlns="http://schemas.openxmlformats.org/spreadsheetml/2006/main" count="137" uniqueCount="116">
  <si>
    <t>№</t>
  </si>
  <si>
    <t>п/п</t>
  </si>
  <si>
    <t>Наименование объекта</t>
  </si>
  <si>
    <t>Кадастровый номер</t>
  </si>
  <si>
    <t>Площадь</t>
  </si>
  <si>
    <t>м2</t>
  </si>
  <si>
    <t>Балансовая стоимость</t>
  </si>
  <si>
    <t>90:25:010109:3100</t>
  </si>
  <si>
    <t>90:25:010109:3102</t>
  </si>
  <si>
    <t>90:25:010109:3101</t>
  </si>
  <si>
    <t>Ялта, ул. Загородная, 17 помещение I-1</t>
  </si>
  <si>
    <t>90:25:010109:1268</t>
  </si>
  <si>
    <t>Ялта, ул. Загородная, 17 помещение II-13</t>
  </si>
  <si>
    <t>90:25:010107:1976</t>
  </si>
  <si>
    <t>Ялта, ул. Загородная, 17 помещение II-2</t>
  </si>
  <si>
    <t>90:25:010107:1983</t>
  </si>
  <si>
    <t>Ялта, ул. Загородная, 17 помещение II-15</t>
  </si>
  <si>
    <t>90:25:010107:1975</t>
  </si>
  <si>
    <t>Ялта, ул. Загородная, 17 помещение II-14</t>
  </si>
  <si>
    <t>90:25:010107:1977</t>
  </si>
  <si>
    <t>Ялта, ул. Загородная, 17 помещение II-3</t>
  </si>
  <si>
    <t>90:25:010107:1979</t>
  </si>
  <si>
    <t>Ялта, ул. Загородная, 17 помещение II-4</t>
  </si>
  <si>
    <t>90:25:010107:1978</t>
  </si>
  <si>
    <t>Ялта, ул. Загородная, 17, помещение II-6</t>
  </si>
  <si>
    <t>90:25:010107:1980</t>
  </si>
  <si>
    <t>90:25:010109:1271</t>
  </si>
  <si>
    <t>90:25:010109:1266</t>
  </si>
  <si>
    <t>90:25:010109:3110</t>
  </si>
  <si>
    <t>90:25:010109:3114</t>
  </si>
  <si>
    <t>90:25:010109:3112</t>
  </si>
  <si>
    <t>90:25:010109:3113</t>
  </si>
  <si>
    <t>90:25:010109:3116</t>
  </si>
  <si>
    <t>90:25:010109:3117</t>
  </si>
  <si>
    <t>90:25:010109:3118</t>
  </si>
  <si>
    <t>90:25:010109:1264</t>
  </si>
  <si>
    <t>90:25:010107:1986</t>
  </si>
  <si>
    <t>90:25:010109:3121</t>
  </si>
  <si>
    <t>90:25:010109:1263</t>
  </si>
  <si>
    <t>90:25:010109:3115</t>
  </si>
  <si>
    <t>90:25:010109:3103</t>
  </si>
  <si>
    <t>90:25:010109:3119</t>
  </si>
  <si>
    <t>90:25:010109:3120</t>
  </si>
  <si>
    <t>90:25:010109:3109</t>
  </si>
  <si>
    <t>90:25:010109:1269</t>
  </si>
  <si>
    <t>90:25:010109:1272</t>
  </si>
  <si>
    <t>90:25:010109:1270</t>
  </si>
  <si>
    <t>90:25:010109:3122</t>
  </si>
  <si>
    <t>ВСЕГО</t>
  </si>
  <si>
    <t>Литера А</t>
  </si>
  <si>
    <t>Примечания</t>
  </si>
  <si>
    <t>Литера Б</t>
  </si>
  <si>
    <t>Литера Д</t>
  </si>
  <si>
    <t>Ялта, ул. Загородная, 17 помещ. 1-5 цоколь</t>
  </si>
  <si>
    <t>проезд в паркингах</t>
  </si>
  <si>
    <t>Ялта, ул. Загородная, 17 помещ. 1-2 цоколь</t>
  </si>
  <si>
    <t>Ялта, ул. Загородная, 17 помещ. 1-4 цоколь</t>
  </si>
  <si>
    <t>планир. Супермаркет</t>
  </si>
  <si>
    <t>Ялта, ул. Загородная, 17, литера В пом 11-2 этаж 1</t>
  </si>
  <si>
    <t>Ялта, ул. Загородная, 17, литера В пом 3-1 цоколь 3</t>
  </si>
  <si>
    <t>нежилые без окон</t>
  </si>
  <si>
    <t>Ялта, ул. Загородная, 17, литера В пом 1-2 цоколь 3</t>
  </si>
  <si>
    <t>продажа в связке</t>
  </si>
  <si>
    <t>Ялта, ул. Загородная, 17, литера В пом 17-1 этаж 1</t>
  </si>
  <si>
    <t>Ялта, ул. Загородная, 17, лит Б пом 1-1, 1-2 этаж 1</t>
  </si>
  <si>
    <t>Ялта, ул. Загородная, 17, литера В пом 2-1 цоколь 3</t>
  </si>
  <si>
    <t>Ялта, ул. Загородная, 17, литера Впом 8-2 цоколь 4</t>
  </si>
  <si>
    <t>Ялта, ул. Загородная, 17, литера В пом 18-1 этаж 1</t>
  </si>
  <si>
    <t>Ялта, ул. Загородная, 17, литера В пом 9-2 цоколь 4</t>
  </si>
  <si>
    <t>Ялта, ул. Загородная, 17, литера В пом 11-1 этаж 1</t>
  </si>
  <si>
    <t>Ялта, ул. Загородная, 17, литера В пом 27-3,27-4,27-5</t>
  </si>
  <si>
    <t>Ялта, ул. Загородная, 17, литера В пом 1-1 цоколь 3</t>
  </si>
  <si>
    <t>Ялта, ул. Загородная, 17, литера В пом 10-3 цоколь 4</t>
  </si>
  <si>
    <t>Ялта, ул. Загородная, 17, литера В пом 8-1 цоколь 4</t>
  </si>
  <si>
    <t>Ялта, ул. Загородная, 17, литера В пом 9-1 цоколь 4</t>
  </si>
  <si>
    <t>Ялта, ул. Загородная, 17, литера В пом 10-1 цоколь 4</t>
  </si>
  <si>
    <t>Ялта, ул. Загородная, 17, литера В пом 10-2 цоколь 4</t>
  </si>
  <si>
    <t>Ялта, ул. Загородная, 17, литера В пом 3-2 цоколь 3</t>
  </si>
  <si>
    <t>Ялта, ул. Загородная, 17, литера Впом 4-1 цоколь 3</t>
  </si>
  <si>
    <t>Ялта, ул. Загородная, 17, литера В пом 5-2 цоколь 4</t>
  </si>
  <si>
    <t>Ялта, ул. Загородная, 17, литера Д пом ХХ цоколь 2</t>
  </si>
  <si>
    <t>Ялта, ул. Загородная, 17, литера Д пом ХХIV цоколь 1</t>
  </si>
  <si>
    <t>Ялта, ул. Загородная, 17, литера Д пом XIX цоколь 2</t>
  </si>
  <si>
    <t>Ялта, ул. Загородная, 17 помещение II-5</t>
  </si>
  <si>
    <t>90:25:010107:1981</t>
  </si>
  <si>
    <t>Цена за м2</t>
  </si>
  <si>
    <t>1 кв.м.</t>
  </si>
  <si>
    <t>лестн. Площадка лифт</t>
  </si>
  <si>
    <t>терраса при В-12 убрать 27-5 кафе помещ</t>
  </si>
  <si>
    <t xml:space="preserve">общежитие без окон с ремонтом </t>
  </si>
  <si>
    <t xml:space="preserve">продажа в связке с 9-1 </t>
  </si>
  <si>
    <t>неж без окон в связке 1</t>
  </si>
  <si>
    <t>В связке 2</t>
  </si>
  <si>
    <t>в связке 3</t>
  </si>
  <si>
    <t xml:space="preserve">под супермаркет </t>
  </si>
  <si>
    <t>не жилые без окон</t>
  </si>
  <si>
    <t xml:space="preserve">итого </t>
  </si>
  <si>
    <t>90:25:010109:3108</t>
  </si>
  <si>
    <t>Ялта, ул Загородная 17, В пом 5-1 цоколь 4</t>
  </si>
  <si>
    <t>офис в связке с комуник тсж</t>
  </si>
  <si>
    <t>бронь</t>
  </si>
  <si>
    <t>паркинги</t>
  </si>
  <si>
    <t>квартиры</t>
  </si>
  <si>
    <t>без окон, магазин</t>
  </si>
  <si>
    <t>общежитие</t>
  </si>
  <si>
    <t>Литера В</t>
  </si>
  <si>
    <t>итого</t>
  </si>
  <si>
    <t>стоимость</t>
  </si>
  <si>
    <t xml:space="preserve">цена </t>
  </si>
  <si>
    <t>кафе с террасой</t>
  </si>
  <si>
    <t>90:25:010109:8658</t>
  </si>
  <si>
    <t>с выходом на терассу с турником</t>
  </si>
  <si>
    <t>Стоимость со скидкой</t>
  </si>
  <si>
    <t>ПРОДАНО</t>
  </si>
  <si>
    <r>
      <t xml:space="preserve">Новая цена </t>
    </r>
    <r>
      <rPr>
        <b/>
        <sz val="12"/>
        <color rgb="FFFF0000"/>
        <rFont val="Times New Roman"/>
        <family val="1"/>
        <charset val="204"/>
      </rPr>
      <t>еще - 10%</t>
    </r>
  </si>
  <si>
    <t>с отделкой и мебелью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</si>
</sst>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7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4" fontId="3" fillId="7" borderId="12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4" fontId="3" fillId="7" borderId="4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2" fillId="7" borderId="2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8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vertical="center"/>
    </xf>
    <xf numFmtId="0" fontId="2" fillId="7" borderId="20" xfId="0" applyFont="1" applyFill="1" applyBorder="1" applyAlignment="1">
      <alignment horizontal="center" vertical="center"/>
    </xf>
    <xf numFmtId="4" fontId="2" fillId="7" borderId="2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4" fontId="3" fillId="2" borderId="3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4" fontId="3" fillId="7" borderId="16" xfId="0" applyNumberFormat="1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0" fontId="3" fillId="7" borderId="15" xfId="0" applyFont="1" applyFill="1" applyBorder="1" applyAlignment="1">
      <alignment horizontal="center" vertical="center"/>
    </xf>
    <xf numFmtId="4" fontId="3" fillId="7" borderId="15" xfId="0" applyNumberFormat="1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vertical="center"/>
    </xf>
    <xf numFmtId="4" fontId="2" fillId="7" borderId="29" xfId="0" applyNumberFormat="1" applyFont="1" applyFill="1" applyBorder="1" applyAlignment="1">
      <alignment horizontal="center" vertical="center"/>
    </xf>
    <xf numFmtId="4" fontId="2" fillId="7" borderId="30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3" fillId="7" borderId="24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0" fontId="0" fillId="7" borderId="1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horizontal="center" vertical="center"/>
    </xf>
    <xf numFmtId="4" fontId="3" fillId="7" borderId="21" xfId="0" applyNumberFormat="1" applyFont="1" applyFill="1" applyBorder="1" applyAlignment="1">
      <alignment horizontal="center" vertical="center"/>
    </xf>
    <xf numFmtId="4" fontId="3" fillId="7" borderId="30" xfId="0" applyNumberFormat="1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4" fontId="2" fillId="2" borderId="36" xfId="0" applyNumberFormat="1" applyFont="1" applyFill="1" applyBorder="1" applyAlignment="1">
      <alignment horizontal="center" vertical="center"/>
    </xf>
    <xf numFmtId="4" fontId="6" fillId="2" borderId="33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4" fontId="3" fillId="3" borderId="24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3" fontId="15" fillId="0" borderId="33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vertical="center"/>
    </xf>
    <xf numFmtId="0" fontId="3" fillId="7" borderId="24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/>
    </xf>
    <xf numFmtId="0" fontId="3" fillId="12" borderId="2" xfId="0" applyFont="1" applyFill="1" applyBorder="1" applyAlignment="1">
      <alignment horizontal="center" vertical="center"/>
    </xf>
    <xf numFmtId="4" fontId="3" fillId="12" borderId="2" xfId="0" applyNumberFormat="1" applyFont="1" applyFill="1" applyBorder="1" applyAlignment="1">
      <alignment horizontal="center" vertical="center"/>
    </xf>
    <xf numFmtId="4" fontId="2" fillId="12" borderId="11" xfId="0" applyNumberFormat="1" applyFont="1" applyFill="1" applyBorder="1" applyAlignment="1">
      <alignment horizontal="center" vertical="center"/>
    </xf>
    <xf numFmtId="4" fontId="3" fillId="12" borderId="11" xfId="0" applyNumberFormat="1" applyFont="1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vertical="center"/>
    </xf>
    <xf numFmtId="0" fontId="3" fillId="11" borderId="15" xfId="0" applyFont="1" applyFill="1" applyBorder="1" applyAlignment="1">
      <alignment horizontal="center" vertical="center"/>
    </xf>
    <xf numFmtId="4" fontId="3" fillId="11" borderId="15" xfId="0" applyNumberFormat="1" applyFont="1" applyFill="1" applyBorder="1" applyAlignment="1">
      <alignment horizontal="center" vertical="center"/>
    </xf>
    <xf numFmtId="4" fontId="2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7" fillId="0" borderId="33" xfId="0" applyNumberFormat="1" applyFont="1" applyFill="1" applyBorder="1" applyAlignment="1">
      <alignment horizontal="center" vertical="center"/>
    </xf>
    <xf numFmtId="3" fontId="18" fillId="0" borderId="3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3" fillId="2" borderId="16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4" fontId="2" fillId="2" borderId="24" xfId="0" applyNumberFormat="1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vertical="center"/>
    </xf>
    <xf numFmtId="4" fontId="3" fillId="2" borderId="37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4" fontId="3" fillId="2" borderId="33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3" fontId="15" fillId="0" borderId="3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3" fontId="11" fillId="0" borderId="42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4" fontId="3" fillId="7" borderId="24" xfId="0" applyNumberFormat="1" applyFont="1" applyFill="1" applyBorder="1" applyAlignment="1">
      <alignment horizontal="center" vertical="center"/>
    </xf>
    <xf numFmtId="4" fontId="3" fillId="7" borderId="2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5"/>
  <sheetViews>
    <sheetView tabSelected="1" topLeftCell="A11" zoomScale="85" zoomScaleNormal="85" zoomScalePageLayoutView="85" workbookViewId="0">
      <selection activeCell="M51" sqref="M51"/>
    </sheetView>
  </sheetViews>
  <sheetFormatPr defaultColWidth="8.85546875" defaultRowHeight="15" x14ac:dyDescent="0.25"/>
  <cols>
    <col min="1" max="1" width="4.140625" style="6" bestFit="1" customWidth="1"/>
    <col min="2" max="2" width="51" style="6" bestFit="1" customWidth="1"/>
    <col min="3" max="3" width="16.85546875" style="6" customWidth="1"/>
    <col min="4" max="4" width="9.7109375" style="6" customWidth="1"/>
    <col min="5" max="5" width="9.85546875" style="24" hidden="1" customWidth="1"/>
    <col min="6" max="6" width="12.42578125" style="6" hidden="1" customWidth="1"/>
    <col min="7" max="7" width="16" style="6" bestFit="1" customWidth="1"/>
    <col min="8" max="8" width="10.85546875" style="6" bestFit="1" customWidth="1"/>
    <col min="9" max="9" width="31.7109375" style="12" bestFit="1" customWidth="1"/>
    <col min="10" max="10" width="16.7109375" style="162" bestFit="1" customWidth="1"/>
    <col min="11" max="11" width="14.42578125" style="163" customWidth="1"/>
    <col min="12" max="12" width="17.5703125" style="12" bestFit="1" customWidth="1"/>
    <col min="13" max="14" width="8.85546875" style="6"/>
    <col min="15" max="15" width="11.7109375" style="6" bestFit="1" customWidth="1"/>
    <col min="16" max="16384" width="8.85546875" style="6"/>
  </cols>
  <sheetData>
    <row r="2" spans="1:15" ht="19.5" customHeight="1" thickBot="1" x14ac:dyDescent="0.3">
      <c r="B2" s="7"/>
    </row>
    <row r="3" spans="1:15" ht="30" x14ac:dyDescent="0.25">
      <c r="A3" s="25" t="s">
        <v>0</v>
      </c>
      <c r="B3" s="211" t="s">
        <v>2</v>
      </c>
      <c r="C3" s="213" t="s">
        <v>3</v>
      </c>
      <c r="D3" s="26" t="s">
        <v>4</v>
      </c>
      <c r="E3" s="27" t="s">
        <v>85</v>
      </c>
      <c r="F3" s="213" t="s">
        <v>6</v>
      </c>
      <c r="G3" s="28" t="s">
        <v>107</v>
      </c>
      <c r="H3" s="28" t="s">
        <v>108</v>
      </c>
      <c r="I3" s="215" t="s">
        <v>50</v>
      </c>
      <c r="J3" s="164" t="s">
        <v>112</v>
      </c>
      <c r="K3" s="207" t="s">
        <v>114</v>
      </c>
    </row>
    <row r="4" spans="1:15" ht="19.5" x14ac:dyDescent="0.25">
      <c r="A4" s="29" t="s">
        <v>1</v>
      </c>
      <c r="B4" s="212"/>
      <c r="C4" s="214"/>
      <c r="D4" s="30" t="s">
        <v>5</v>
      </c>
      <c r="E4" s="31"/>
      <c r="F4" s="214"/>
      <c r="G4" s="32"/>
      <c r="H4" s="32" t="s">
        <v>86</v>
      </c>
      <c r="I4" s="216"/>
      <c r="J4" s="165">
        <v>0.1</v>
      </c>
      <c r="K4" s="208"/>
      <c r="O4" s="75"/>
    </row>
    <row r="5" spans="1:15" ht="15.75" thickBot="1" x14ac:dyDescent="0.3">
      <c r="A5" s="217" t="s">
        <v>49</v>
      </c>
      <c r="B5" s="218"/>
      <c r="C5" s="218"/>
      <c r="D5" s="218"/>
      <c r="E5" s="218"/>
      <c r="F5" s="218"/>
      <c r="G5" s="218"/>
      <c r="H5" s="218"/>
      <c r="I5" s="218"/>
      <c r="J5" s="218"/>
      <c r="K5" s="166"/>
    </row>
    <row r="6" spans="1:15" ht="20.25" thickBot="1" x14ac:dyDescent="0.3">
      <c r="A6" s="88">
        <v>1</v>
      </c>
      <c r="B6" s="55" t="s">
        <v>10</v>
      </c>
      <c r="C6" s="55" t="s">
        <v>11</v>
      </c>
      <c r="D6" s="89">
        <v>104.4</v>
      </c>
      <c r="E6" s="52">
        <f>F6/D6</f>
        <v>16646.677969348657</v>
      </c>
      <c r="F6" s="90">
        <v>1737913.18</v>
      </c>
      <c r="G6" s="53">
        <v>7500000</v>
      </c>
      <c r="H6" s="54">
        <v>72000</v>
      </c>
      <c r="I6" s="200" t="s">
        <v>113</v>
      </c>
      <c r="J6" s="167"/>
      <c r="K6" s="96"/>
      <c r="L6" s="13" t="s">
        <v>100</v>
      </c>
      <c r="O6" s="24"/>
    </row>
    <row r="7" spans="1:15" ht="21.75" thickBot="1" x14ac:dyDescent="0.3">
      <c r="A7" s="219" t="s">
        <v>51</v>
      </c>
      <c r="B7" s="220"/>
      <c r="C7" s="220"/>
      <c r="D7" s="220"/>
      <c r="E7" s="220"/>
      <c r="F7" s="220"/>
      <c r="G7" s="220"/>
      <c r="H7" s="220"/>
      <c r="I7" s="220"/>
      <c r="J7" s="220"/>
      <c r="K7" s="168"/>
      <c r="L7" s="14" t="s">
        <v>101</v>
      </c>
    </row>
    <row r="8" spans="1:15" ht="21.75" thickBot="1" x14ac:dyDescent="0.3">
      <c r="A8" s="133">
        <v>2</v>
      </c>
      <c r="B8" s="134" t="s">
        <v>53</v>
      </c>
      <c r="C8" s="134" t="s">
        <v>7</v>
      </c>
      <c r="D8" s="135">
        <v>33</v>
      </c>
      <c r="E8" s="136">
        <f>F8/D8</f>
        <v>16603.950909090909</v>
      </c>
      <c r="F8" s="136">
        <v>547930.38</v>
      </c>
      <c r="G8" s="137">
        <v>1000000</v>
      </c>
      <c r="H8" s="138">
        <v>0</v>
      </c>
      <c r="I8" s="139" t="s">
        <v>54</v>
      </c>
      <c r="J8" s="167">
        <f>G8-(G8*$J$4)</f>
        <v>900000</v>
      </c>
      <c r="K8" s="96">
        <f>J8-(J8*$J$4)</f>
        <v>810000</v>
      </c>
      <c r="L8" s="15" t="s">
        <v>104</v>
      </c>
    </row>
    <row r="9" spans="1:15" ht="21.75" thickBot="1" x14ac:dyDescent="0.3">
      <c r="A9" s="127">
        <v>3</v>
      </c>
      <c r="B9" s="128" t="s">
        <v>56</v>
      </c>
      <c r="C9" s="128" t="s">
        <v>9</v>
      </c>
      <c r="D9" s="129">
        <v>34.799999999999997</v>
      </c>
      <c r="E9" s="130">
        <f>F9/D9</f>
        <v>16603.951436781612</v>
      </c>
      <c r="F9" s="130">
        <v>577817.51</v>
      </c>
      <c r="G9" s="66">
        <v>1000000</v>
      </c>
      <c r="H9" s="131">
        <v>0</v>
      </c>
      <c r="I9" s="132" t="s">
        <v>54</v>
      </c>
      <c r="J9" s="169">
        <f>G9-(G9*$J$4)</f>
        <v>900000</v>
      </c>
      <c r="K9" s="96">
        <f>J9-(J9*$J$4)</f>
        <v>810000</v>
      </c>
      <c r="L9" s="16" t="s">
        <v>102</v>
      </c>
    </row>
    <row r="10" spans="1:15" ht="19.5" x14ac:dyDescent="0.25">
      <c r="A10" s="223">
        <v>4</v>
      </c>
      <c r="B10" s="38" t="s">
        <v>83</v>
      </c>
      <c r="C10" s="38" t="s">
        <v>84</v>
      </c>
      <c r="D10" s="2">
        <v>34.299999999999997</v>
      </c>
      <c r="E10" s="3">
        <f>F10/D10</f>
        <v>16603.951020408163</v>
      </c>
      <c r="F10" s="3">
        <v>569515.52000000002</v>
      </c>
      <c r="G10" s="4">
        <f>D10*$H$10</f>
        <v>1028999.9999999999</v>
      </c>
      <c r="H10" s="4">
        <v>30000</v>
      </c>
      <c r="I10" s="69" t="s">
        <v>94</v>
      </c>
      <c r="J10" s="142">
        <f>G10-(G10*$J$4)</f>
        <v>926099.99999999988</v>
      </c>
      <c r="K10" s="92"/>
      <c r="L10" s="17" t="s">
        <v>109</v>
      </c>
    </row>
    <row r="11" spans="1:15" ht="19.5" x14ac:dyDescent="0.25">
      <c r="A11" s="224"/>
      <c r="B11" s="39" t="s">
        <v>55</v>
      </c>
      <c r="C11" s="39" t="s">
        <v>8</v>
      </c>
      <c r="D11" s="40">
        <v>19.2</v>
      </c>
      <c r="E11" s="41">
        <f t="shared" ref="E11:E53" si="0">F11/D11</f>
        <v>5016.4609375</v>
      </c>
      <c r="F11" s="41">
        <v>96316.05</v>
      </c>
      <c r="G11" s="42">
        <f t="shared" ref="G11:G18" si="1">D11*$H$8</f>
        <v>0</v>
      </c>
      <c r="H11" s="1">
        <v>30000</v>
      </c>
      <c r="I11" s="70" t="s">
        <v>87</v>
      </c>
      <c r="J11" s="145"/>
      <c r="K11" s="97"/>
      <c r="L11" s="18" t="s">
        <v>103</v>
      </c>
    </row>
    <row r="12" spans="1:15" ht="19.5" x14ac:dyDescent="0.25">
      <c r="A12" s="224"/>
      <c r="B12" s="39" t="s">
        <v>12</v>
      </c>
      <c r="C12" s="39" t="s">
        <v>13</v>
      </c>
      <c r="D12" s="40">
        <v>65.099999999999994</v>
      </c>
      <c r="E12" s="41">
        <f t="shared" si="0"/>
        <v>16603.951305683564</v>
      </c>
      <c r="F12" s="41">
        <v>1080917.23</v>
      </c>
      <c r="G12" s="42">
        <f t="shared" si="1"/>
        <v>0</v>
      </c>
      <c r="H12" s="1">
        <v>30000</v>
      </c>
      <c r="I12" s="70" t="s">
        <v>57</v>
      </c>
      <c r="J12" s="145"/>
      <c r="K12" s="97"/>
      <c r="L12" s="6"/>
    </row>
    <row r="13" spans="1:15" ht="19.5" x14ac:dyDescent="0.25">
      <c r="A13" s="224"/>
      <c r="B13" s="39" t="s">
        <v>14</v>
      </c>
      <c r="C13" s="39" t="s">
        <v>15</v>
      </c>
      <c r="D13" s="40">
        <v>19</v>
      </c>
      <c r="E13" s="41">
        <f t="shared" si="0"/>
        <v>5016.4610526315782</v>
      </c>
      <c r="F13" s="41">
        <v>95312.76</v>
      </c>
      <c r="G13" s="42">
        <f t="shared" si="1"/>
        <v>0</v>
      </c>
      <c r="H13" s="1">
        <v>30000</v>
      </c>
      <c r="I13" s="70" t="s">
        <v>57</v>
      </c>
      <c r="J13" s="145"/>
      <c r="K13" s="97"/>
      <c r="L13" s="6"/>
    </row>
    <row r="14" spans="1:15" ht="19.5" x14ac:dyDescent="0.25">
      <c r="A14" s="224"/>
      <c r="B14" s="39" t="s">
        <v>16</v>
      </c>
      <c r="C14" s="39" t="s">
        <v>17</v>
      </c>
      <c r="D14" s="40">
        <v>102.7</v>
      </c>
      <c r="E14" s="41">
        <f t="shared" si="0"/>
        <v>16603.951411879261</v>
      </c>
      <c r="F14" s="41">
        <v>1705225.81</v>
      </c>
      <c r="G14" s="42">
        <f t="shared" si="1"/>
        <v>0</v>
      </c>
      <c r="H14" s="1">
        <v>30000</v>
      </c>
      <c r="I14" s="70" t="s">
        <v>57</v>
      </c>
      <c r="J14" s="145"/>
      <c r="K14" s="97"/>
    </row>
    <row r="15" spans="1:15" ht="19.5" x14ac:dyDescent="0.25">
      <c r="A15" s="224"/>
      <c r="B15" s="39" t="s">
        <v>18</v>
      </c>
      <c r="C15" s="39" t="s">
        <v>19</v>
      </c>
      <c r="D15" s="40">
        <v>34.299999999999997</v>
      </c>
      <c r="E15" s="41">
        <f t="shared" si="0"/>
        <v>16603.951020408163</v>
      </c>
      <c r="F15" s="41">
        <v>569515.52000000002</v>
      </c>
      <c r="G15" s="42">
        <f t="shared" si="1"/>
        <v>0</v>
      </c>
      <c r="H15" s="1">
        <v>30000</v>
      </c>
      <c r="I15" s="70" t="s">
        <v>57</v>
      </c>
      <c r="J15" s="145"/>
      <c r="K15" s="97"/>
    </row>
    <row r="16" spans="1:15" ht="19.5" x14ac:dyDescent="0.25">
      <c r="A16" s="224"/>
      <c r="B16" s="39" t="s">
        <v>20</v>
      </c>
      <c r="C16" s="39" t="s">
        <v>21</v>
      </c>
      <c r="D16" s="40">
        <v>35.9</v>
      </c>
      <c r="E16" s="41">
        <f t="shared" si="0"/>
        <v>16615.263231197772</v>
      </c>
      <c r="F16" s="41">
        <v>596487.94999999995</v>
      </c>
      <c r="G16" s="42">
        <f t="shared" si="1"/>
        <v>0</v>
      </c>
      <c r="H16" s="1">
        <v>30000</v>
      </c>
      <c r="I16" s="70" t="s">
        <v>57</v>
      </c>
      <c r="J16" s="145"/>
      <c r="K16" s="97"/>
    </row>
    <row r="17" spans="1:12" ht="19.5" x14ac:dyDescent="0.25">
      <c r="A17" s="224"/>
      <c r="B17" s="39" t="s">
        <v>22</v>
      </c>
      <c r="C17" s="39" t="s">
        <v>23</v>
      </c>
      <c r="D17" s="40">
        <v>36.200000000000003</v>
      </c>
      <c r="E17" s="41">
        <f t="shared" si="0"/>
        <v>16603.951381215469</v>
      </c>
      <c r="F17" s="41">
        <v>601063.04</v>
      </c>
      <c r="G17" s="42">
        <f t="shared" si="1"/>
        <v>0</v>
      </c>
      <c r="H17" s="1">
        <v>30000</v>
      </c>
      <c r="I17" s="70" t="s">
        <v>57</v>
      </c>
      <c r="J17" s="145"/>
      <c r="K17" s="97"/>
    </row>
    <row r="18" spans="1:12" ht="20.25" thickBot="1" x14ac:dyDescent="0.3">
      <c r="A18" s="224"/>
      <c r="B18" s="58" t="s">
        <v>24</v>
      </c>
      <c r="C18" s="58" t="s">
        <v>25</v>
      </c>
      <c r="D18" s="59">
        <v>33.5</v>
      </c>
      <c r="E18" s="60">
        <f t="shared" si="0"/>
        <v>16603.951641791045</v>
      </c>
      <c r="F18" s="60">
        <v>556232.38</v>
      </c>
      <c r="G18" s="56">
        <f t="shared" si="1"/>
        <v>0</v>
      </c>
      <c r="H18" s="57">
        <v>30000</v>
      </c>
      <c r="I18" s="76" t="s">
        <v>57</v>
      </c>
      <c r="J18" s="141"/>
      <c r="K18" s="95"/>
    </row>
    <row r="19" spans="1:12" ht="20.25" thickBot="1" x14ac:dyDescent="0.3">
      <c r="A19" s="225"/>
      <c r="B19" s="91" t="s">
        <v>96</v>
      </c>
      <c r="C19" s="43"/>
      <c r="D19" s="44">
        <f>SUM(D10:D18)</f>
        <v>380.2</v>
      </c>
      <c r="E19" s="45"/>
      <c r="F19" s="45"/>
      <c r="G19" s="5">
        <v>11406000</v>
      </c>
      <c r="H19" s="5"/>
      <c r="I19" s="71"/>
      <c r="J19" s="167">
        <f>G19-(G19*$J$4)</f>
        <v>10265400</v>
      </c>
      <c r="K19" s="96">
        <f>J19-(J19*$J$4)</f>
        <v>9238860</v>
      </c>
    </row>
    <row r="20" spans="1:12" ht="16.5" thickBot="1" x14ac:dyDescent="0.3">
      <c r="A20" s="88">
        <v>5</v>
      </c>
      <c r="B20" s="55" t="s">
        <v>64</v>
      </c>
      <c r="C20" s="55" t="s">
        <v>26</v>
      </c>
      <c r="D20" s="89">
        <v>71.400000000000006</v>
      </c>
      <c r="E20" s="52">
        <f t="shared" si="0"/>
        <v>15565.29663865546</v>
      </c>
      <c r="F20" s="52">
        <v>1111362.18</v>
      </c>
      <c r="G20" s="65"/>
      <c r="H20" s="90"/>
      <c r="I20" s="200" t="s">
        <v>113</v>
      </c>
      <c r="J20" s="170"/>
      <c r="K20" s="171"/>
    </row>
    <row r="21" spans="1:12" ht="15.75" thickBot="1" x14ac:dyDescent="0.3">
      <c r="A21" s="221" t="s">
        <v>105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168"/>
    </row>
    <row r="22" spans="1:12" s="7" customFormat="1" ht="19.5" x14ac:dyDescent="0.25">
      <c r="A22" s="228">
        <v>6</v>
      </c>
      <c r="B22" s="46" t="s">
        <v>58</v>
      </c>
      <c r="C22" s="47" t="s">
        <v>27</v>
      </c>
      <c r="D22" s="48">
        <v>71.5</v>
      </c>
      <c r="E22" s="49">
        <f t="shared" si="0"/>
        <v>16390.300839160838</v>
      </c>
      <c r="F22" s="50">
        <v>1171906.51</v>
      </c>
      <c r="G22" s="51">
        <f>$D$22*H22</f>
        <v>0</v>
      </c>
      <c r="H22" s="50">
        <v>0</v>
      </c>
      <c r="I22" s="209" t="s">
        <v>113</v>
      </c>
      <c r="J22" s="142"/>
      <c r="K22" s="92"/>
      <c r="L22" s="19"/>
    </row>
    <row r="23" spans="1:12" ht="20.25" thickBot="1" x14ac:dyDescent="0.3">
      <c r="A23" s="235"/>
      <c r="B23" s="34" t="s">
        <v>69</v>
      </c>
      <c r="C23" s="34" t="s">
        <v>35</v>
      </c>
      <c r="D23" s="35">
        <v>33.5</v>
      </c>
      <c r="E23" s="36">
        <f>F23/D23</f>
        <v>16390.301492537314</v>
      </c>
      <c r="F23" s="36">
        <v>549075.1</v>
      </c>
      <c r="G23" s="37">
        <f>H23*$D$23</f>
        <v>0</v>
      </c>
      <c r="H23" s="36">
        <v>0</v>
      </c>
      <c r="I23" s="210"/>
      <c r="J23" s="141"/>
      <c r="K23" s="95"/>
    </row>
    <row r="24" spans="1:12" s="8" customFormat="1" ht="20.25" thickBot="1" x14ac:dyDescent="0.3">
      <c r="A24" s="235"/>
      <c r="B24" s="180" t="s">
        <v>106</v>
      </c>
      <c r="C24" s="176"/>
      <c r="D24" s="177">
        <f>SUM(D22:D23)</f>
        <v>105</v>
      </c>
      <c r="E24" s="178"/>
      <c r="F24" s="179"/>
      <c r="G24" s="181">
        <v>6500000</v>
      </c>
      <c r="H24" s="193">
        <v>61000</v>
      </c>
      <c r="I24" s="195"/>
      <c r="J24" s="194"/>
      <c r="K24" s="172"/>
      <c r="L24" s="20"/>
    </row>
    <row r="25" spans="1:12" ht="19.5" x14ac:dyDescent="0.25">
      <c r="A25" s="228">
        <v>7</v>
      </c>
      <c r="B25" s="46" t="s">
        <v>77</v>
      </c>
      <c r="C25" s="46" t="s">
        <v>43</v>
      </c>
      <c r="D25" s="98">
        <v>42.3</v>
      </c>
      <c r="E25" s="183"/>
      <c r="F25" s="184"/>
      <c r="G25" s="50"/>
      <c r="H25" s="50"/>
      <c r="I25" s="226" t="s">
        <v>115</v>
      </c>
      <c r="J25" s="142"/>
      <c r="K25" s="92"/>
    </row>
    <row r="26" spans="1:12" ht="19.5" x14ac:dyDescent="0.25">
      <c r="A26" s="229"/>
      <c r="B26" s="185" t="s">
        <v>59</v>
      </c>
      <c r="C26" s="185" t="s">
        <v>28</v>
      </c>
      <c r="D26" s="186">
        <v>16.5</v>
      </c>
      <c r="E26" s="187"/>
      <c r="F26" s="188"/>
      <c r="G26" s="36"/>
      <c r="H26" s="36"/>
      <c r="I26" s="226"/>
      <c r="J26" s="140"/>
      <c r="K26" s="94"/>
    </row>
    <row r="27" spans="1:12" ht="20.25" thickBot="1" x14ac:dyDescent="0.3">
      <c r="A27" s="230"/>
      <c r="B27" s="189" t="s">
        <v>106</v>
      </c>
      <c r="C27" s="190"/>
      <c r="D27" s="122">
        <f>SUM(D25:D26)</f>
        <v>58.8</v>
      </c>
      <c r="E27" s="191"/>
      <c r="F27" s="191"/>
      <c r="G27" s="192"/>
      <c r="H27" s="192"/>
      <c r="I27" s="227"/>
      <c r="J27" s="144"/>
      <c r="K27" s="94">
        <v>5500000</v>
      </c>
    </row>
    <row r="28" spans="1:12" ht="20.25" thickBot="1" x14ac:dyDescent="0.3">
      <c r="A28" s="238">
        <v>8</v>
      </c>
      <c r="B28" s="55" t="s">
        <v>61</v>
      </c>
      <c r="C28" s="47" t="s">
        <v>29</v>
      </c>
      <c r="D28" s="48">
        <v>68.3</v>
      </c>
      <c r="E28" s="50">
        <f t="shared" si="0"/>
        <v>3959.5897510980967</v>
      </c>
      <c r="F28" s="50">
        <v>270439.98</v>
      </c>
      <c r="G28" s="51"/>
      <c r="H28" s="51"/>
      <c r="I28" s="239" t="s">
        <v>62</v>
      </c>
      <c r="J28" s="142"/>
      <c r="K28" s="92"/>
    </row>
    <row r="29" spans="1:12" ht="19.5" x14ac:dyDescent="0.25">
      <c r="A29" s="235"/>
      <c r="B29" s="34" t="s">
        <v>71</v>
      </c>
      <c r="C29" s="34" t="s">
        <v>37</v>
      </c>
      <c r="D29" s="35">
        <v>34.700000000000003</v>
      </c>
      <c r="E29" s="36">
        <f>F29/D29</f>
        <v>16390.3</v>
      </c>
      <c r="F29" s="36">
        <v>568743.41</v>
      </c>
      <c r="G29" s="37"/>
      <c r="H29" s="37"/>
      <c r="I29" s="240"/>
      <c r="J29" s="145"/>
      <c r="K29" s="97"/>
    </row>
    <row r="30" spans="1:12" ht="20.25" thickBot="1" x14ac:dyDescent="0.3">
      <c r="A30" s="235"/>
      <c r="B30" s="241" t="s">
        <v>65</v>
      </c>
      <c r="C30" s="241" t="s">
        <v>31</v>
      </c>
      <c r="D30" s="242">
        <v>57.8</v>
      </c>
      <c r="E30" s="243">
        <f>F30/D30</f>
        <v>16394.01920415225</v>
      </c>
      <c r="F30" s="243">
        <v>947574.31</v>
      </c>
      <c r="G30" s="244"/>
      <c r="H30" s="244"/>
      <c r="I30" s="240"/>
      <c r="J30" s="145"/>
      <c r="K30" s="97"/>
    </row>
    <row r="31" spans="1:12" ht="20.25" thickBot="1" x14ac:dyDescent="0.3">
      <c r="A31" s="245"/>
      <c r="B31" s="189" t="s">
        <v>106</v>
      </c>
      <c r="C31" s="114"/>
      <c r="D31" s="246">
        <f>SUM(D28:D30)</f>
        <v>160.80000000000001</v>
      </c>
      <c r="E31" s="116"/>
      <c r="F31" s="116"/>
      <c r="G31" s="247">
        <f>D31*H31</f>
        <v>4824000</v>
      </c>
      <c r="H31" s="116">
        <v>30000</v>
      </c>
      <c r="I31" s="200" t="s">
        <v>113</v>
      </c>
      <c r="J31" s="143"/>
      <c r="K31" s="93"/>
    </row>
    <row r="32" spans="1:12" ht="20.25" thickBot="1" x14ac:dyDescent="0.3">
      <c r="A32" s="100">
        <v>9</v>
      </c>
      <c r="B32" s="101" t="s">
        <v>63</v>
      </c>
      <c r="C32" s="101" t="s">
        <v>30</v>
      </c>
      <c r="D32" s="102">
        <v>66.599999999999994</v>
      </c>
      <c r="E32" s="103">
        <f t="shared" si="0"/>
        <v>16390.300450450453</v>
      </c>
      <c r="F32" s="103">
        <v>1091594.01</v>
      </c>
      <c r="G32" s="104">
        <f>H32*$D$32</f>
        <v>1997999.9999999998</v>
      </c>
      <c r="H32" s="105">
        <v>30000</v>
      </c>
      <c r="I32" s="106" t="s">
        <v>99</v>
      </c>
      <c r="J32" s="167">
        <f>G32-(G32*$J$4)</f>
        <v>1798199.9999999998</v>
      </c>
      <c r="K32" s="96">
        <f>J32-(J32*$J$4)</f>
        <v>1618379.9999999998</v>
      </c>
    </row>
    <row r="33" spans="1:12" ht="16.5" thickBot="1" x14ac:dyDescent="0.3">
      <c r="A33" s="88">
        <v>10</v>
      </c>
      <c r="B33" s="55" t="s">
        <v>67</v>
      </c>
      <c r="C33" s="55" t="s">
        <v>33</v>
      </c>
      <c r="D33" s="89">
        <v>32.9</v>
      </c>
      <c r="E33" s="52">
        <f>F33/D33</f>
        <v>16390.301215805473</v>
      </c>
      <c r="F33" s="52">
        <v>539240.91</v>
      </c>
      <c r="G33" s="65"/>
      <c r="H33" s="90"/>
      <c r="I33" s="200" t="s">
        <v>113</v>
      </c>
      <c r="J33" s="170"/>
      <c r="K33" s="171"/>
    </row>
    <row r="34" spans="1:12" s="9" customFormat="1" ht="19.5" x14ac:dyDescent="0.25">
      <c r="A34" s="224">
        <v>11</v>
      </c>
      <c r="B34" s="146" t="s">
        <v>66</v>
      </c>
      <c r="C34" s="146" t="s">
        <v>32</v>
      </c>
      <c r="D34" s="147">
        <v>31.9</v>
      </c>
      <c r="E34" s="68">
        <f t="shared" si="0"/>
        <v>16390.301253918497</v>
      </c>
      <c r="F34" s="68">
        <v>522850.61</v>
      </c>
      <c r="G34" s="56">
        <f>D34*$H$34</f>
        <v>957000</v>
      </c>
      <c r="H34" s="56">
        <v>30000</v>
      </c>
      <c r="I34" s="148" t="s">
        <v>95</v>
      </c>
      <c r="J34" s="140">
        <f t="shared" ref="J34:J45" si="2">G34-(G34*$J$4)</f>
        <v>861300</v>
      </c>
      <c r="K34" s="94"/>
      <c r="L34" s="21"/>
    </row>
    <row r="35" spans="1:12" ht="20.25" thickBot="1" x14ac:dyDescent="0.3">
      <c r="A35" s="224"/>
      <c r="B35" s="58" t="s">
        <v>73</v>
      </c>
      <c r="C35" s="58" t="s">
        <v>39</v>
      </c>
      <c r="D35" s="59">
        <v>23.1</v>
      </c>
      <c r="E35" s="60">
        <f>F35/D35</f>
        <v>16390.299567099566</v>
      </c>
      <c r="F35" s="60">
        <v>378615.92</v>
      </c>
      <c r="G35" s="57">
        <f>D35*$H$34</f>
        <v>693000</v>
      </c>
      <c r="H35" s="57">
        <v>30000</v>
      </c>
      <c r="I35" s="76" t="s">
        <v>60</v>
      </c>
      <c r="J35" s="141">
        <f t="shared" si="2"/>
        <v>623700</v>
      </c>
      <c r="K35" s="95"/>
    </row>
    <row r="36" spans="1:12" s="8" customFormat="1" ht="20.25" thickBot="1" x14ac:dyDescent="0.3">
      <c r="A36" s="81"/>
      <c r="B36" s="82"/>
      <c r="C36" s="83"/>
      <c r="D36" s="44">
        <f>SUM(D34:D35)</f>
        <v>55</v>
      </c>
      <c r="E36" s="84"/>
      <c r="F36" s="85"/>
      <c r="G36" s="45">
        <f>SUM(G34:G35)</f>
        <v>1650000</v>
      </c>
      <c r="H36" s="86"/>
      <c r="I36" s="87"/>
      <c r="J36" s="167">
        <f t="shared" si="2"/>
        <v>1485000</v>
      </c>
      <c r="K36" s="96">
        <f>J36-(J36*$J$4)</f>
        <v>1336500</v>
      </c>
      <c r="L36" s="20"/>
    </row>
    <row r="37" spans="1:12" ht="19.5" x14ac:dyDescent="0.25">
      <c r="A37" s="224">
        <v>12</v>
      </c>
      <c r="B37" s="77" t="s">
        <v>68</v>
      </c>
      <c r="C37" s="77" t="s">
        <v>34</v>
      </c>
      <c r="D37" s="78">
        <v>31.8</v>
      </c>
      <c r="E37" s="79">
        <f t="shared" si="0"/>
        <v>16390.300628930818</v>
      </c>
      <c r="F37" s="79">
        <v>521211.56</v>
      </c>
      <c r="G37" s="42">
        <f>D37*$H$34</f>
        <v>954000</v>
      </c>
      <c r="H37" s="42">
        <v>30000</v>
      </c>
      <c r="I37" s="80" t="s">
        <v>90</v>
      </c>
      <c r="J37" s="140">
        <f t="shared" si="2"/>
        <v>858600</v>
      </c>
      <c r="K37" s="94"/>
    </row>
    <row r="38" spans="1:12" ht="20.25" thickBot="1" x14ac:dyDescent="0.3">
      <c r="A38" s="224"/>
      <c r="B38" s="58" t="s">
        <v>74</v>
      </c>
      <c r="C38" s="58" t="s">
        <v>40</v>
      </c>
      <c r="D38" s="59">
        <v>22.4</v>
      </c>
      <c r="E38" s="60">
        <f>F38/D38</f>
        <v>16390.300446428573</v>
      </c>
      <c r="F38" s="60">
        <v>367142.73</v>
      </c>
      <c r="G38" s="57">
        <f>D38*$H$34</f>
        <v>672000</v>
      </c>
      <c r="H38" s="57">
        <v>30000</v>
      </c>
      <c r="I38" s="76" t="s">
        <v>60</v>
      </c>
      <c r="J38" s="141">
        <f t="shared" si="2"/>
        <v>604800</v>
      </c>
      <c r="K38" s="95"/>
    </row>
    <row r="39" spans="1:12" ht="20.25" thickBot="1" x14ac:dyDescent="0.3">
      <c r="A39" s="81"/>
      <c r="B39" s="182" t="s">
        <v>106</v>
      </c>
      <c r="C39" s="83"/>
      <c r="D39" s="44">
        <f>SUM(D37:D38)</f>
        <v>54.2</v>
      </c>
      <c r="E39" s="84"/>
      <c r="F39" s="85"/>
      <c r="G39" s="45">
        <f>SUM(G37:G38)</f>
        <v>1626000</v>
      </c>
      <c r="H39" s="86"/>
      <c r="I39" s="87"/>
      <c r="J39" s="167">
        <f t="shared" si="2"/>
        <v>1463400</v>
      </c>
      <c r="K39" s="96">
        <f>J39-(J39*$J$4)</f>
        <v>1317060</v>
      </c>
    </row>
    <row r="40" spans="1:12" ht="19.5" x14ac:dyDescent="0.25">
      <c r="A40" s="224">
        <v>13</v>
      </c>
      <c r="B40" s="77" t="s">
        <v>72</v>
      </c>
      <c r="C40" s="77" t="s">
        <v>38</v>
      </c>
      <c r="D40" s="78">
        <v>31.8</v>
      </c>
      <c r="E40" s="79">
        <f>F40/D40</f>
        <v>16390.300314465407</v>
      </c>
      <c r="F40" s="79">
        <v>521211.55</v>
      </c>
      <c r="G40" s="42">
        <f>D40*$H$34</f>
        <v>954000</v>
      </c>
      <c r="H40" s="231">
        <v>30000</v>
      </c>
      <c r="I40" s="80" t="s">
        <v>91</v>
      </c>
      <c r="J40" s="140">
        <f t="shared" si="2"/>
        <v>858600</v>
      </c>
      <c r="K40" s="94"/>
    </row>
    <row r="41" spans="1:12" ht="19.5" x14ac:dyDescent="0.25">
      <c r="A41" s="224"/>
      <c r="B41" s="39" t="s">
        <v>75</v>
      </c>
      <c r="C41" s="39" t="s">
        <v>41</v>
      </c>
      <c r="D41" s="40">
        <v>17.8</v>
      </c>
      <c r="E41" s="41">
        <f>F41/D41</f>
        <v>16193.415168539324</v>
      </c>
      <c r="F41" s="41">
        <v>288242.78999999998</v>
      </c>
      <c r="G41" s="57">
        <f>D41*$H$34</f>
        <v>534000</v>
      </c>
      <c r="H41" s="231"/>
      <c r="I41" s="72" t="s">
        <v>92</v>
      </c>
      <c r="J41" s="145">
        <f t="shared" si="2"/>
        <v>480600</v>
      </c>
      <c r="K41" s="97"/>
    </row>
    <row r="42" spans="1:12" ht="20.25" thickBot="1" x14ac:dyDescent="0.3">
      <c r="A42" s="224"/>
      <c r="B42" s="58" t="s">
        <v>76</v>
      </c>
      <c r="C42" s="58" t="s">
        <v>42</v>
      </c>
      <c r="D42" s="59">
        <v>28.4</v>
      </c>
      <c r="E42" s="60">
        <f>F42/D42</f>
        <v>16390.300352112678</v>
      </c>
      <c r="F42" s="57">
        <v>465484.53</v>
      </c>
      <c r="G42" s="60">
        <f>D42*$H$34</f>
        <v>852000</v>
      </c>
      <c r="H42" s="232"/>
      <c r="I42" s="73" t="s">
        <v>93</v>
      </c>
      <c r="J42" s="141">
        <f t="shared" si="2"/>
        <v>766800</v>
      </c>
      <c r="K42" s="95"/>
    </row>
    <row r="43" spans="1:12" ht="20.25" thickBot="1" x14ac:dyDescent="0.3">
      <c r="A43" s="61"/>
      <c r="B43" s="43" t="s">
        <v>96</v>
      </c>
      <c r="C43" s="62"/>
      <c r="D43" s="44">
        <f>SUM(D40:D42)</f>
        <v>78</v>
      </c>
      <c r="E43" s="63"/>
      <c r="F43" s="5"/>
      <c r="G43" s="45">
        <f>SUM(G40:G42)</f>
        <v>2340000</v>
      </c>
      <c r="H43" s="64"/>
      <c r="I43" s="74"/>
      <c r="J43" s="167">
        <f t="shared" si="2"/>
        <v>2106000</v>
      </c>
      <c r="K43" s="96">
        <f>J43-(J43*$J$4)</f>
        <v>1895400</v>
      </c>
    </row>
    <row r="44" spans="1:12" ht="30" x14ac:dyDescent="0.25">
      <c r="A44" s="149">
        <v>14</v>
      </c>
      <c r="B44" s="150" t="s">
        <v>70</v>
      </c>
      <c r="C44" s="150" t="s">
        <v>36</v>
      </c>
      <c r="D44" s="151">
        <v>102.1</v>
      </c>
      <c r="E44" s="152">
        <f t="shared" si="0"/>
        <v>16390.300293829579</v>
      </c>
      <c r="F44" s="152">
        <v>1673449.66</v>
      </c>
      <c r="G44" s="153">
        <v>6500000</v>
      </c>
      <c r="H44" s="154">
        <v>62000</v>
      </c>
      <c r="I44" s="155" t="s">
        <v>88</v>
      </c>
      <c r="J44" s="140">
        <f t="shared" si="2"/>
        <v>5850000</v>
      </c>
      <c r="K44" s="94">
        <f>J44-(J44*$J$4)</f>
        <v>5265000</v>
      </c>
    </row>
    <row r="45" spans="1:12" ht="30.75" thickBot="1" x14ac:dyDescent="0.3">
      <c r="A45" s="156">
        <v>15</v>
      </c>
      <c r="B45" s="157" t="s">
        <v>78</v>
      </c>
      <c r="C45" s="157" t="s">
        <v>44</v>
      </c>
      <c r="D45" s="158">
        <v>110.6</v>
      </c>
      <c r="E45" s="159">
        <f t="shared" si="0"/>
        <v>16390.300904159132</v>
      </c>
      <c r="F45" s="159">
        <v>1812767.28</v>
      </c>
      <c r="G45" s="160">
        <f>D45*$H$34</f>
        <v>3318000</v>
      </c>
      <c r="H45" s="161">
        <v>30000</v>
      </c>
      <c r="I45" s="107" t="s">
        <v>89</v>
      </c>
      <c r="J45" s="141">
        <f t="shared" si="2"/>
        <v>2986200</v>
      </c>
      <c r="K45" s="95">
        <f>J45-(J45*$J$4)</f>
        <v>2687580</v>
      </c>
    </row>
    <row r="46" spans="1:12" s="7" customFormat="1" ht="19.5" x14ac:dyDescent="0.25">
      <c r="A46" s="233">
        <v>16</v>
      </c>
      <c r="B46" s="46" t="s">
        <v>98</v>
      </c>
      <c r="C46" s="46" t="s">
        <v>97</v>
      </c>
      <c r="D46" s="98">
        <v>35.200000000000003</v>
      </c>
      <c r="E46" s="50">
        <v>16390.3</v>
      </c>
      <c r="F46" s="50">
        <v>576938.62</v>
      </c>
      <c r="G46" s="50"/>
      <c r="H46" s="50"/>
      <c r="I46" s="236" t="s">
        <v>111</v>
      </c>
      <c r="J46" s="142"/>
      <c r="K46" s="92"/>
      <c r="L46" s="19"/>
    </row>
    <row r="47" spans="1:12" s="10" customFormat="1" ht="20.25" thickBot="1" x14ac:dyDescent="0.3">
      <c r="A47" s="234"/>
      <c r="B47" s="114" t="s">
        <v>79</v>
      </c>
      <c r="C47" s="114" t="s">
        <v>110</v>
      </c>
      <c r="D47" s="115">
        <v>66.2</v>
      </c>
      <c r="E47" s="116">
        <f t="shared" si="0"/>
        <v>16390.301208459212</v>
      </c>
      <c r="F47" s="116">
        <v>1085037.94</v>
      </c>
      <c r="G47" s="126">
        <f>H47*$D$47</f>
        <v>0</v>
      </c>
      <c r="H47" s="116"/>
      <c r="I47" s="237"/>
      <c r="J47" s="143"/>
      <c r="K47" s="93"/>
      <c r="L47" s="22"/>
    </row>
    <row r="48" spans="1:12" s="8" customFormat="1" ht="20.25" thickBot="1" x14ac:dyDescent="0.3">
      <c r="A48" s="119"/>
      <c r="B48" s="120" t="s">
        <v>106</v>
      </c>
      <c r="C48" s="121"/>
      <c r="D48" s="122">
        <f>SUM(D46:D47)</f>
        <v>101.4</v>
      </c>
      <c r="E48" s="123"/>
      <c r="F48" s="99"/>
      <c r="G48" s="124">
        <v>6500000</v>
      </c>
      <c r="H48" s="198">
        <v>61000</v>
      </c>
      <c r="I48" s="200" t="s">
        <v>113</v>
      </c>
      <c r="J48" s="199"/>
      <c r="K48" s="125"/>
      <c r="L48" s="20"/>
    </row>
    <row r="49" spans="1:12" s="10" customFormat="1" ht="15.75" thickBot="1" x14ac:dyDescent="0.3">
      <c r="A49" s="219" t="s">
        <v>52</v>
      </c>
      <c r="B49" s="220"/>
      <c r="C49" s="220"/>
      <c r="D49" s="220"/>
      <c r="E49" s="220"/>
      <c r="F49" s="220"/>
      <c r="G49" s="220"/>
      <c r="H49" s="220"/>
      <c r="I49" s="220"/>
      <c r="J49" s="220"/>
      <c r="K49" s="168"/>
      <c r="L49" s="22"/>
    </row>
    <row r="50" spans="1:12" s="10" customFormat="1" ht="19.5" x14ac:dyDescent="0.25">
      <c r="A50" s="196">
        <v>17</v>
      </c>
      <c r="B50" s="46" t="s">
        <v>80</v>
      </c>
      <c r="C50" s="46" t="s">
        <v>45</v>
      </c>
      <c r="D50" s="98">
        <v>81</v>
      </c>
      <c r="E50" s="50">
        <f t="shared" si="0"/>
        <v>16561.242962962962</v>
      </c>
      <c r="F50" s="50">
        <v>1341460.68</v>
      </c>
      <c r="G50" s="113">
        <f>H50*$D$50</f>
        <v>6075000</v>
      </c>
      <c r="H50" s="50">
        <v>75000</v>
      </c>
      <c r="I50" s="206" t="s">
        <v>113</v>
      </c>
      <c r="J50" s="142"/>
      <c r="K50" s="202"/>
      <c r="L50" s="22"/>
    </row>
    <row r="51" spans="1:12" s="11" customFormat="1" ht="19.5" x14ac:dyDescent="0.25">
      <c r="A51" s="33">
        <v>18</v>
      </c>
      <c r="B51" s="34" t="s">
        <v>81</v>
      </c>
      <c r="C51" s="34" t="s">
        <v>46</v>
      </c>
      <c r="D51" s="35">
        <v>55.1</v>
      </c>
      <c r="E51" s="36">
        <f t="shared" si="0"/>
        <v>16561.24228675136</v>
      </c>
      <c r="F51" s="36">
        <v>912524.45</v>
      </c>
      <c r="G51" s="67">
        <v>4132000</v>
      </c>
      <c r="H51" s="37">
        <v>75000</v>
      </c>
      <c r="I51" s="201" t="s">
        <v>113</v>
      </c>
      <c r="J51" s="145"/>
      <c r="K51" s="203"/>
      <c r="L51" s="23"/>
    </row>
    <row r="52" spans="1:12" ht="20.25" thickBot="1" x14ac:dyDescent="0.3">
      <c r="A52" s="197">
        <v>19</v>
      </c>
      <c r="B52" s="114" t="s">
        <v>82</v>
      </c>
      <c r="C52" s="114" t="s">
        <v>47</v>
      </c>
      <c r="D52" s="115">
        <v>80.599999999999994</v>
      </c>
      <c r="E52" s="116">
        <f t="shared" si="0"/>
        <v>16561.241439205958</v>
      </c>
      <c r="F52" s="116">
        <v>1334836.06</v>
      </c>
      <c r="G52" s="117">
        <f>H52*$D$52</f>
        <v>6045000</v>
      </c>
      <c r="H52" s="118">
        <v>75000</v>
      </c>
      <c r="I52" s="204" t="s">
        <v>113</v>
      </c>
      <c r="J52" s="143"/>
      <c r="K52" s="205"/>
    </row>
    <row r="53" spans="1:12" ht="20.25" thickBot="1" x14ac:dyDescent="0.3">
      <c r="A53" s="108"/>
      <c r="B53" s="109" t="s">
        <v>48</v>
      </c>
      <c r="C53" s="109"/>
      <c r="D53" s="110">
        <f>D6+D8+D9+D19+D20+D24+D31+D32+D30+D36+D39+D43+D44+D45+D48+D50+D51+D52</f>
        <v>1731.9999999999998</v>
      </c>
      <c r="E53" s="110">
        <f t="shared" si="0"/>
        <v>15465.333787528871</v>
      </c>
      <c r="F53" s="110">
        <f>SUM(F6:F52)</f>
        <v>26785958.120000001</v>
      </c>
      <c r="G53" s="110">
        <f>G6+G8+G9+G19+G20+G24+G31+G32+G33+G30+G36+G39+G43+G44+G45+G48+G50+G51+G52</f>
        <v>72414000</v>
      </c>
      <c r="H53" s="111"/>
      <c r="I53" s="112"/>
      <c r="J53" s="173">
        <f>G53-(G53*$J$4)</f>
        <v>65172600</v>
      </c>
      <c r="K53" s="174">
        <f>SUM(K6:K52)</f>
        <v>30478780</v>
      </c>
    </row>
    <row r="55" spans="1:12" x14ac:dyDescent="0.25">
      <c r="K55" s="175"/>
    </row>
  </sheetData>
  <autoFilter ref="A3:I53" xr:uid="{00000000-0009-0000-0000-000000000000}"/>
  <mergeCells count="22">
    <mergeCell ref="A49:J49"/>
    <mergeCell ref="A40:A42"/>
    <mergeCell ref="H40:H42"/>
    <mergeCell ref="A46:A47"/>
    <mergeCell ref="A22:A24"/>
    <mergeCell ref="A37:A38"/>
    <mergeCell ref="A34:A35"/>
    <mergeCell ref="I28:I30"/>
    <mergeCell ref="I46:I47"/>
    <mergeCell ref="K3:K4"/>
    <mergeCell ref="A28:A31"/>
    <mergeCell ref="I22:I23"/>
    <mergeCell ref="B3:B4"/>
    <mergeCell ref="C3:C4"/>
    <mergeCell ref="F3:F4"/>
    <mergeCell ref="I3:I4"/>
    <mergeCell ref="A5:J5"/>
    <mergeCell ref="A7:J7"/>
    <mergeCell ref="A21:J21"/>
    <mergeCell ref="A10:A19"/>
    <mergeCell ref="I25:I27"/>
    <mergeCell ref="A25:A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horizontalDpi="360" verticalDpi="360" r:id="rId1"/>
  <headerFooter scaleWithDoc="0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3" sqref="H2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Butik</cp:lastModifiedBy>
  <cp:lastPrinted>2020-02-04T12:36:34Z</cp:lastPrinted>
  <dcterms:created xsi:type="dcterms:W3CDTF">2017-12-22T09:11:29Z</dcterms:created>
  <dcterms:modified xsi:type="dcterms:W3CDTF">2020-10-21T10:40:37Z</dcterms:modified>
</cp:coreProperties>
</file>